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lheureux/Library/CloudStorage/GoogleDrive-sarah.lheureux@cellsignal.com/Shared drives/Share-Conjugation/Conjugation Group Side Projects/CAR-T Antigen Density PPP#116/"/>
    </mc:Choice>
  </mc:AlternateContent>
  <xr:revisionPtr revIDLastSave="0" documentId="13_ncr:1_{EBA2287D-D375-EF48-A9CE-3E9857B921D9}" xr6:coauthVersionLast="47" xr6:coauthVersionMax="47" xr10:uidLastSave="{00000000-0000-0000-0000-000000000000}"/>
  <workbookProtection workbookAlgorithmName="SHA-512" workbookHashValue="Tv82aM/jl9Ls2zJ+S01SrGLCQOEYqJUW0L+K6/vt7iu5clUjm136unm7udv9zO8dp4/IdWX/4bFaV27KhYnERg==" workbookSaltValue="sfLMyXXcaV4HcRDqMD79tA==" workbookSpinCount="100000" lockStructure="1"/>
  <bookViews>
    <workbookView xWindow="3440" yWindow="1520" windowWidth="21920" windowHeight="25640" xr2:uid="{B0845292-1B61-FF4B-B7ED-023B4F62AC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E73" i="1" s="1"/>
  <c r="C72" i="1"/>
  <c r="E72" i="1" s="1"/>
  <c r="C71" i="1"/>
  <c r="E71" i="1" s="1"/>
  <c r="C70" i="1"/>
  <c r="E70" i="1" s="1"/>
  <c r="C69" i="1"/>
  <c r="E69" i="1" s="1"/>
  <c r="C68" i="1"/>
  <c r="E68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C61" i="1"/>
  <c r="E61" i="1" s="1"/>
  <c r="C60" i="1"/>
  <c r="E60" i="1" s="1"/>
  <c r="C59" i="1"/>
  <c r="E59" i="1" s="1"/>
  <c r="C58" i="1"/>
  <c r="E58" i="1" s="1"/>
  <c r="C57" i="1"/>
  <c r="E57" i="1" s="1"/>
  <c r="C56" i="1"/>
  <c r="E56" i="1" s="1"/>
  <c r="C55" i="1"/>
  <c r="E55" i="1" s="1"/>
  <c r="C54" i="1"/>
  <c r="E54" i="1" s="1"/>
  <c r="C53" i="1"/>
  <c r="E53" i="1" s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C39" i="1"/>
  <c r="E39" i="1" s="1"/>
  <c r="C38" i="1"/>
  <c r="E38" i="1" s="1"/>
  <c r="C37" i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C19" i="1"/>
  <c r="C18" i="1"/>
  <c r="G12" i="1" l="1"/>
  <c r="G73" i="1" l="1"/>
  <c r="G25" i="1" l="1"/>
  <c r="H19" i="1"/>
  <c r="G16" i="1"/>
  <c r="G15" i="1"/>
  <c r="G28" i="1" l="1"/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4" i="1"/>
  <c r="H16" i="1"/>
  <c r="I15" i="1"/>
  <c r="G14" i="1"/>
  <c r="I14" i="1" s="1"/>
  <c r="G13" i="1"/>
  <c r="H13" i="1" s="1"/>
  <c r="I13" i="1" l="1"/>
  <c r="J13" i="1" s="1"/>
  <c r="I16" i="1"/>
  <c r="G17" i="1"/>
  <c r="J14" i="1"/>
  <c r="K14" i="1"/>
  <c r="K15" i="1"/>
  <c r="H15" i="1"/>
  <c r="J15" i="1"/>
  <c r="H14" i="1"/>
  <c r="K13" i="1" l="1"/>
  <c r="I17" i="1"/>
  <c r="K16" i="1"/>
  <c r="J16" i="1"/>
  <c r="J17" i="1" s="1"/>
  <c r="H17" i="1"/>
  <c r="K17" i="1" l="1"/>
  <c r="K20" i="1" s="1"/>
  <c r="K18" i="1"/>
  <c r="K19" i="1" s="1"/>
</calcChain>
</file>

<file path=xl/sharedStrings.xml><?xml version="1.0" encoding="utf-8"?>
<sst xmlns="http://schemas.openxmlformats.org/spreadsheetml/2006/main" count="32" uniqueCount="31">
  <si>
    <t>CAR Density Quantitation (PE) Calculator v. 1.0</t>
  </si>
  <si>
    <t>Section 1: Beads</t>
  </si>
  <si>
    <t>Bead</t>
  </si>
  <si>
    <t>Blank</t>
  </si>
  <si>
    <t>Low</t>
  </si>
  <si>
    <t>Medium/High</t>
  </si>
  <si>
    <t>High</t>
  </si>
  <si>
    <t>Section 2: Samples</t>
  </si>
  <si>
    <t>Calculated MESF</t>
  </si>
  <si>
    <t>Rqd beads</t>
  </si>
  <si>
    <t>Mod Factor</t>
  </si>
  <si>
    <t>x^2</t>
  </si>
  <si>
    <t>y</t>
  </si>
  <si>
    <t>y^2</t>
  </si>
  <si>
    <t>x*y</t>
  </si>
  <si>
    <t>count</t>
  </si>
  <si>
    <t>m=</t>
  </si>
  <si>
    <t>b=</t>
  </si>
  <si>
    <t>corr=</t>
  </si>
  <si>
    <t>Mod MFI</t>
  </si>
  <si>
    <t>Regression Coefficient:</t>
  </si>
  <si>
    <t>Background MESF</t>
  </si>
  <si>
    <t>Corrected CAR Density</t>
  </si>
  <si>
    <t>Detection Threshold MESF:</t>
  </si>
  <si>
    <t>Sample ID</t>
  </si>
  <si>
    <t>Low/Medium</t>
  </si>
  <si>
    <t>MESF from Vial</t>
  </si>
  <si>
    <t>MFI from Cytometer</t>
  </si>
  <si>
    <t>LEGEND</t>
  </si>
  <si>
    <t>Manual Entry of Values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</si>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</sst>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2"/>
      <color theme="1"/>
      <name val="Aptos Narrow"/>
      <family val="2"/>
      <scheme val="minor"/>
    </font>
    <font>
      <sz val="24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7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996C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5" borderId="14" xfId="0" applyNumberFormat="1" applyFont="1" applyFill="1" applyBorder="1" applyAlignment="1" applyProtection="1">
      <alignment horizontal="center" vertical="center" wrapText="1"/>
      <protection hidden="1"/>
    </xf>
    <xf numFmtId="1" fontId="5" fillId="5" borderId="25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8" xfId="0" applyNumberFormat="1" applyFont="1" applyFill="1" applyBorder="1" applyAlignment="1">
      <alignment horizontal="center" vertical="center" wrapText="1"/>
    </xf>
    <xf numFmtId="3" fontId="5" fillId="5" borderId="19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1" fillId="2" borderId="26" xfId="0" applyFont="1" applyFill="1" applyBorder="1"/>
    <xf numFmtId="0" fontId="2" fillId="2" borderId="27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8" fillId="2" borderId="29" xfId="0" applyFont="1" applyFill="1" applyBorder="1"/>
    <xf numFmtId="0" fontId="3" fillId="2" borderId="0" xfId="0" applyFont="1" applyFill="1"/>
    <xf numFmtId="0" fontId="3" fillId="2" borderId="30" xfId="0" applyFont="1" applyFill="1" applyBorder="1"/>
    <xf numFmtId="0" fontId="3" fillId="3" borderId="29" xfId="0" applyFont="1" applyFill="1" applyBorder="1"/>
    <xf numFmtId="0" fontId="3" fillId="3" borderId="0" xfId="0" applyFont="1" applyFill="1"/>
    <xf numFmtId="0" fontId="3" fillId="3" borderId="30" xfId="0" applyFont="1" applyFill="1" applyBorder="1"/>
    <xf numFmtId="0" fontId="4" fillId="3" borderId="0" xfId="0" applyFont="1" applyFill="1" applyAlignment="1" applyProtection="1">
      <alignment horizontal="left"/>
      <protection hidden="1"/>
    </xf>
    <xf numFmtId="0" fontId="4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quotePrefix="1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29" xfId="0" applyFont="1" applyFill="1" applyBorder="1"/>
    <xf numFmtId="0" fontId="6" fillId="3" borderId="0" xfId="0" applyFont="1" applyFill="1"/>
    <xf numFmtId="0" fontId="3" fillId="3" borderId="0" xfId="0" applyFont="1" applyFill="1" applyAlignment="1" applyProtection="1">
      <alignment wrapText="1"/>
      <protection hidden="1"/>
    </xf>
    <xf numFmtId="0" fontId="3" fillId="3" borderId="31" xfId="0" applyFont="1" applyFill="1" applyBorder="1"/>
    <xf numFmtId="0" fontId="3" fillId="3" borderId="31" xfId="0" applyFont="1" applyFill="1" applyBorder="1" applyProtection="1">
      <protection hidden="1"/>
    </xf>
    <xf numFmtId="0" fontId="3" fillId="3" borderId="32" xfId="0" applyFont="1" applyFill="1" applyBorder="1"/>
    <xf numFmtId="3" fontId="5" fillId="5" borderId="33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7" fillId="4" borderId="24" xfId="0" applyNumberFormat="1" applyFont="1" applyFill="1" applyBorder="1" applyAlignment="1" applyProtection="1">
      <alignment horizontal="center" vertical="center"/>
      <protection locked="0"/>
    </xf>
    <xf numFmtId="3" fontId="7" fillId="4" borderId="10" xfId="0" applyNumberFormat="1" applyFont="1" applyFill="1" applyBorder="1" applyAlignment="1" applyProtection="1">
      <alignment horizontal="center" vertical="center"/>
      <protection locked="0"/>
    </xf>
    <xf numFmtId="3" fontId="7" fillId="4" borderId="8" xfId="0" applyNumberFormat="1" applyFont="1" applyFill="1" applyBorder="1" applyAlignment="1" applyProtection="1">
      <alignment horizontal="center" vertical="center"/>
      <protection locked="0"/>
    </xf>
    <xf numFmtId="3" fontId="7" fillId="4" borderId="9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3" fontId="7" fillId="4" borderId="1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96C0"/>
      <color rgb="FF003760"/>
      <color rgb="FFBABCBE"/>
      <color rgb="FF476A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 b="1" baseline="0">
                <a:solidFill>
                  <a:schemeClr val="tx1"/>
                </a:solidFill>
                <a:latin typeface="Arial" panose="020B0604020202020204" pitchFamily="34" charset="0"/>
              </a:rPr>
              <a:t>Logarithmic Calibration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5996C0"/>
              </a:solidFill>
              <a:ln w="9525">
                <a:solidFill>
                  <a:srgbClr val="5996C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3760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Sheet1!$B$13:$B$16</c:f>
              <c:numCache>
                <c:formatCode>#,##0</c:formatCode>
                <c:ptCount val="4"/>
              </c:numCache>
            </c:numRef>
          </c:xVal>
          <c:yVal>
            <c:numRef>
              <c:f>Sheet1!$C$13:$C$16</c:f>
              <c:numCache>
                <c:formatCode>#,##0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D-A44D-AEED-9953C53F1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2976496"/>
        <c:axId val="1865397792"/>
      </c:scatterChart>
      <c:valAx>
        <c:axId val="1902976496"/>
        <c:scaling>
          <c:logBase val="10"/>
          <c:orientation val="minMax"/>
          <c:max val="100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200" b="1" baseline="0">
                    <a:solidFill>
                      <a:schemeClr val="tx1"/>
                    </a:solidFill>
                    <a:latin typeface="Arial" panose="020B0604020202020204" pitchFamily="34" charset="0"/>
                  </a:rPr>
                  <a:t>MESF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65397792"/>
        <c:crosses val="autoZero"/>
        <c:crossBetween val="midCat"/>
      </c:valAx>
      <c:valAx>
        <c:axId val="1865397792"/>
        <c:scaling>
          <c:logBase val="10"/>
          <c:orientation val="minMax"/>
          <c:max val="1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200" b="1" baseline="0">
                    <a:solidFill>
                      <a:schemeClr val="tx1"/>
                    </a:solidFill>
                    <a:latin typeface="Arial" panose="020B0604020202020204" pitchFamily="34" charset="0"/>
                  </a:rPr>
                  <a:t>MFI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0297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152400</xdr:rowOff>
    </xdr:from>
    <xdr:to>
      <xdr:col>3</xdr:col>
      <xdr:colOff>111623</xdr:colOff>
      <xdr:row>0</xdr:row>
      <xdr:rowOff>889000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7BF5B2-4D48-E048-BA28-DCF781C6A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52400"/>
          <a:ext cx="3527923" cy="736600"/>
        </a:xfrm>
        <a:prstGeom prst="rect">
          <a:avLst/>
        </a:prstGeom>
      </xdr:spPr>
    </xdr:pic>
    <xdr:clientData/>
  </xdr:twoCellAnchor>
  <xdr:twoCellAnchor>
    <xdr:from>
      <xdr:col>3</xdr:col>
      <xdr:colOff>288844</xdr:colOff>
      <xdr:row>9</xdr:row>
      <xdr:rowOff>2</xdr:rowOff>
    </xdr:from>
    <xdr:to>
      <xdr:col>12</xdr:col>
      <xdr:colOff>441243</xdr:colOff>
      <xdr:row>19</xdr:row>
      <xdr:rowOff>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5AE6AB-B0C5-8C42-9678-A898CB2FB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C7C8-3AA0-104B-9A83-E28BC671166E}">
  <dimension ref="A1:M73"/>
  <sheetViews>
    <sheetView tabSelected="1" zoomScaleNormal="100" workbookViewId="0">
      <selection activeCell="P23" sqref="P23"/>
    </sheetView>
  </sheetViews>
  <sheetFormatPr baseColWidth="10" defaultRowHeight="16" x14ac:dyDescent="0.2"/>
  <cols>
    <col min="1" max="1" width="19.33203125" style="1" customWidth="1"/>
    <col min="2" max="2" width="13.5" style="1" customWidth="1"/>
    <col min="3" max="3" width="13.83203125" style="1" customWidth="1"/>
    <col min="4" max="4" width="15.83203125" style="1" customWidth="1"/>
    <col min="5" max="5" width="14.5" style="1" customWidth="1"/>
    <col min="6" max="6" width="10.83203125" style="1"/>
    <col min="7" max="11" width="10.83203125" style="1" hidden="1" customWidth="1"/>
    <col min="12" max="16384" width="10.83203125" style="1"/>
  </cols>
  <sheetData>
    <row r="1" spans="1:13" ht="80" customHeight="1" x14ac:dyDescent="0.3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8"/>
    </row>
    <row r="2" spans="1:13" ht="23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17" thickBo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19" thickBot="1" x14ac:dyDescent="0.25">
      <c r="A5" s="46" t="s">
        <v>28</v>
      </c>
      <c r="B5" s="47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18" x14ac:dyDescent="0.2">
      <c r="A6" s="48" t="s">
        <v>29</v>
      </c>
      <c r="B6" s="49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19" thickBot="1" x14ac:dyDescent="0.25">
      <c r="A7" s="50" t="s">
        <v>30</v>
      </c>
      <c r="B7" s="51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17" thickBo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8" customHeight="1" thickBot="1" x14ac:dyDescent="0.25">
      <c r="A10" s="56" t="s">
        <v>1</v>
      </c>
      <c r="B10" s="57"/>
      <c r="C10" s="58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39" thickBot="1" x14ac:dyDescent="0.25">
      <c r="A11" s="2" t="s">
        <v>2</v>
      </c>
      <c r="B11" s="3" t="s">
        <v>26</v>
      </c>
      <c r="C11" s="4" t="s">
        <v>27</v>
      </c>
      <c r="D11" s="23"/>
      <c r="E11" s="23"/>
      <c r="F11" s="23"/>
      <c r="G11" s="25" t="s">
        <v>9</v>
      </c>
      <c r="H11" s="26">
        <v>4</v>
      </c>
      <c r="I11" s="26" t="s">
        <v>10</v>
      </c>
      <c r="J11" s="26"/>
      <c r="K11" s="26"/>
      <c r="L11" s="23"/>
      <c r="M11" s="24"/>
    </row>
    <row r="12" spans="1:13" ht="25" customHeight="1" x14ac:dyDescent="0.2">
      <c r="A12" s="5" t="s">
        <v>3</v>
      </c>
      <c r="B12" s="14"/>
      <c r="C12" s="61"/>
      <c r="D12" s="23"/>
      <c r="E12" s="23"/>
      <c r="F12" s="23"/>
      <c r="G12" s="27" t="str">
        <f>IF(AND(ISNUMBER(C12)), LOG(C12),"")</f>
        <v/>
      </c>
      <c r="H12" s="28" t="s">
        <v>11</v>
      </c>
      <c r="I12" s="29" t="s">
        <v>12</v>
      </c>
      <c r="J12" s="28" t="s">
        <v>13</v>
      </c>
      <c r="K12" s="28" t="s">
        <v>14</v>
      </c>
      <c r="L12" s="23"/>
      <c r="M12" s="24"/>
    </row>
    <row r="13" spans="1:13" ht="25" customHeight="1" x14ac:dyDescent="0.2">
      <c r="A13" s="6" t="s">
        <v>4</v>
      </c>
      <c r="B13" s="59"/>
      <c r="C13" s="62"/>
      <c r="D13" s="23"/>
      <c r="E13" s="23"/>
      <c r="F13" s="23"/>
      <c r="G13" s="27" t="str">
        <f>IF(AND(ISNUMBER(C13),ISNUMBER(B13)), LOG(C13),"")</f>
        <v/>
      </c>
      <c r="H13" s="29" t="str">
        <f>IF(ISNUMBER(G13),G13*G13,"")</f>
        <v/>
      </c>
      <c r="I13" s="29" t="str">
        <f>IF(ISNUMBER(G13),LOG(B13),"")</f>
        <v/>
      </c>
      <c r="J13" s="29" t="str">
        <f>IF(ISNUMBER(G13),I13*I13,"")</f>
        <v/>
      </c>
      <c r="K13" s="29" t="str">
        <f>IF(ISNUMBER(G13),G13*I13,"")</f>
        <v/>
      </c>
      <c r="L13" s="23"/>
      <c r="M13" s="24"/>
    </row>
    <row r="14" spans="1:13" ht="25" customHeight="1" x14ac:dyDescent="0.2">
      <c r="A14" s="6" t="s">
        <v>25</v>
      </c>
      <c r="B14" s="59"/>
      <c r="C14" s="62"/>
      <c r="D14" s="23"/>
      <c r="E14" s="23"/>
      <c r="F14" s="23"/>
      <c r="G14" s="27" t="str">
        <f>IF(AND(ISNUMBER(C14),ISNUMBER(B14)), LOG(C14),"")</f>
        <v/>
      </c>
      <c r="H14" s="29" t="str">
        <f>IF(ISNUMBER(G14),G14*G14,"")</f>
        <v/>
      </c>
      <c r="I14" s="29" t="str">
        <f>IF(ISNUMBER(G14),LOG(B14),"")</f>
        <v/>
      </c>
      <c r="J14" s="29" t="str">
        <f>IF(ISNUMBER(G14),I14*I14,"")</f>
        <v/>
      </c>
      <c r="K14" s="29" t="str">
        <f>IF(ISNUMBER(G14),G14*I14,"")</f>
        <v/>
      </c>
      <c r="L14" s="23"/>
      <c r="M14" s="24"/>
    </row>
    <row r="15" spans="1:13" ht="25" customHeight="1" x14ac:dyDescent="0.2">
      <c r="A15" s="6" t="s">
        <v>5</v>
      </c>
      <c r="B15" s="59"/>
      <c r="C15" s="62"/>
      <c r="D15" s="23"/>
      <c r="E15" s="23"/>
      <c r="F15" s="23"/>
      <c r="G15" s="27" t="str">
        <f>IF(AND(ISNUMBER(C15),ISNUMBER(B15)), LOG(C15),"")</f>
        <v/>
      </c>
      <c r="H15" s="29" t="str">
        <f>IF(ISNUMBER(G15),G15*G15,"")</f>
        <v/>
      </c>
      <c r="I15" s="29" t="str">
        <f>IF(ISNUMBER(G15),LOG(B15),"")</f>
        <v/>
      </c>
      <c r="J15" s="29" t="str">
        <f>IF(ISNUMBER(G15),I15*I15,"")</f>
        <v/>
      </c>
      <c r="K15" s="29" t="str">
        <f>IF(ISNUMBER(G15),G15*I15,"")</f>
        <v/>
      </c>
      <c r="L15" s="23"/>
      <c r="M15" s="24"/>
    </row>
    <row r="16" spans="1:13" ht="25" customHeight="1" thickBot="1" x14ac:dyDescent="0.25">
      <c r="A16" s="7" t="s">
        <v>6</v>
      </c>
      <c r="B16" s="60"/>
      <c r="C16" s="63"/>
      <c r="D16" s="23"/>
      <c r="E16" s="23"/>
      <c r="F16" s="23"/>
      <c r="G16" s="27" t="str">
        <f>IF(AND(ISNUMBER(C16),ISNUMBER(B16)), LOG(C16),"")</f>
        <v/>
      </c>
      <c r="H16" s="29" t="str">
        <f>IF(ISNUMBER(G16),G16*G16,"")</f>
        <v/>
      </c>
      <c r="I16" s="29" t="str">
        <f>IF(ISNUMBER(G16),LOG(B16),"")</f>
        <v/>
      </c>
      <c r="J16" s="29" t="str">
        <f>IF(ISNUMBER(G16),I16*I16,"")</f>
        <v/>
      </c>
      <c r="K16" s="29" t="str">
        <f>IF(ISNUMBER(G16),G16*I16,"")</f>
        <v/>
      </c>
      <c r="L16" s="23"/>
      <c r="M16" s="24"/>
    </row>
    <row r="17" spans="1:13" ht="19" thickBot="1" x14ac:dyDescent="0.25">
      <c r="A17" s="30"/>
      <c r="B17" s="31"/>
      <c r="C17" s="31"/>
      <c r="D17" s="23"/>
      <c r="E17" s="23"/>
      <c r="F17" s="23"/>
      <c r="G17" s="29">
        <f>SUM(G13:G16)</f>
        <v>0</v>
      </c>
      <c r="H17" s="29">
        <f>SUM(H13:H16)</f>
        <v>0</v>
      </c>
      <c r="I17" s="29">
        <f>SUM(I13:I16)</f>
        <v>0</v>
      </c>
      <c r="J17" s="29">
        <f>SUM(J13:J16)</f>
        <v>0</v>
      </c>
      <c r="K17" s="29">
        <f>SUM(K13:K16)</f>
        <v>0</v>
      </c>
      <c r="L17" s="23"/>
      <c r="M17" s="24"/>
    </row>
    <row r="18" spans="1:13" ht="45" customHeight="1" x14ac:dyDescent="0.2">
      <c r="A18" s="52" t="s">
        <v>20</v>
      </c>
      <c r="B18" s="53"/>
      <c r="C18" s="8" t="str">
        <f>IF(ISNUMBER(K20),K20,"data incomplete")</f>
        <v>data incomplete</v>
      </c>
      <c r="D18" s="23"/>
      <c r="E18" s="23"/>
      <c r="F18" s="23"/>
      <c r="G18" s="29"/>
      <c r="H18" s="29"/>
      <c r="I18" s="29"/>
      <c r="J18" s="27" t="s">
        <v>16</v>
      </c>
      <c r="K18" s="29" t="str">
        <f>IF(H19&gt;=H11,((H19*K17)-(G17*I17))/((H19*H17)-(G17*G17)),"n")</f>
        <v>n</v>
      </c>
      <c r="L18" s="23"/>
      <c r="M18" s="24"/>
    </row>
    <row r="19" spans="1:13" ht="45" customHeight="1" thickBot="1" x14ac:dyDescent="0.25">
      <c r="A19" s="54" t="s">
        <v>23</v>
      </c>
      <c r="B19" s="55"/>
      <c r="C19" s="9" t="str">
        <f>IF(AND(ISNUMBER(C12),ISNUMBER(K19)),10^((K18*G12) + K19),"data incomplete")</f>
        <v>data incomplete</v>
      </c>
      <c r="D19" s="23"/>
      <c r="E19" s="23"/>
      <c r="F19" s="23"/>
      <c r="G19" s="27" t="s">
        <v>15</v>
      </c>
      <c r="H19" s="29">
        <f>COUNT(C13:C16)</f>
        <v>0</v>
      </c>
      <c r="I19" s="29"/>
      <c r="J19" s="27" t="s">
        <v>17</v>
      </c>
      <c r="K19" s="29" t="str">
        <f>IF(ISNUMBER(K18),(I17-(K18*G17))/H19,"n")</f>
        <v>n</v>
      </c>
      <c r="L19" s="23"/>
      <c r="M19" s="24"/>
    </row>
    <row r="20" spans="1:13" ht="45" customHeight="1" x14ac:dyDescent="0.2">
      <c r="A20" s="22"/>
      <c r="B20" s="23"/>
      <c r="C20" s="23"/>
      <c r="D20" s="23"/>
      <c r="E20" s="23"/>
      <c r="F20" s="23"/>
      <c r="G20" s="29"/>
      <c r="H20" s="29"/>
      <c r="I20" s="29"/>
      <c r="J20" s="27" t="s">
        <v>18</v>
      </c>
      <c r="K20" s="29" t="str">
        <f>IF(H19&gt;=H11,((H19*K17)-(G17*I17))/(SQRT((H19*H17)-(G17*G17))*SQRT((H19*J17)-(I17*I17))),"")</f>
        <v/>
      </c>
      <c r="L20" s="23"/>
      <c r="M20" s="24"/>
    </row>
    <row r="21" spans="1:13" ht="45" customHeight="1" thickBo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2" spans="1:13" ht="45" customHeight="1" x14ac:dyDescent="0.2">
      <c r="A22" s="43" t="s">
        <v>7</v>
      </c>
      <c r="B22" s="44"/>
      <c r="C22" s="44"/>
      <c r="D22" s="44"/>
      <c r="E22" s="45"/>
      <c r="F22" s="23"/>
      <c r="G22" s="23"/>
      <c r="H22" s="23"/>
      <c r="I22" s="23"/>
      <c r="J22" s="23"/>
      <c r="K22" s="23"/>
      <c r="L22" s="23"/>
      <c r="M22" s="24"/>
    </row>
    <row r="23" spans="1:13" ht="58" customHeight="1" x14ac:dyDescent="0.2">
      <c r="A23" s="38" t="s">
        <v>24</v>
      </c>
      <c r="B23" s="38" t="s">
        <v>27</v>
      </c>
      <c r="C23" s="38" t="s">
        <v>8</v>
      </c>
      <c r="D23" s="38" t="s">
        <v>21</v>
      </c>
      <c r="E23" s="39" t="s">
        <v>22</v>
      </c>
      <c r="F23" s="23"/>
      <c r="G23" s="32" t="s">
        <v>19</v>
      </c>
      <c r="H23" s="23"/>
      <c r="I23" s="23"/>
      <c r="J23" s="23"/>
      <c r="K23" s="23"/>
      <c r="L23" s="23"/>
      <c r="M23" s="24"/>
    </row>
    <row r="24" spans="1:13" ht="45" customHeight="1" x14ac:dyDescent="0.2">
      <c r="A24" s="40"/>
      <c r="B24" s="64"/>
      <c r="C24" s="36" t="str">
        <f>IF(AND(ISNUMBER(B24),ISNUMBER(K$19)),10^((K$18*G24)+K$19),"data incomplete")</f>
        <v>data incomplete</v>
      </c>
      <c r="D24" s="64"/>
      <c r="E24" s="37" t="str">
        <f>IF(AND(ISNUMBER(C24),ISNUMBER(D24)),C24-D24,"data incomplete")</f>
        <v>data incomplete</v>
      </c>
      <c r="F24" s="23"/>
      <c r="G24" s="29" t="e">
        <f t="shared" ref="G24:G55" si="0">LOG(B24)</f>
        <v>#NUM!</v>
      </c>
      <c r="H24" s="23"/>
      <c r="I24" s="23"/>
      <c r="J24" s="23"/>
      <c r="K24" s="23"/>
      <c r="L24" s="23"/>
      <c r="M24" s="24"/>
    </row>
    <row r="25" spans="1:13" ht="45" customHeight="1" x14ac:dyDescent="0.2">
      <c r="A25" s="41"/>
      <c r="B25" s="65"/>
      <c r="C25" s="10" t="str">
        <f>IF(AND(ISNUMBER(B25),ISNUMBER(K$19)),10^((K$18*G25)+K$19),"data incomplete")</f>
        <v>data incomplete</v>
      </c>
      <c r="D25" s="65"/>
      <c r="E25" s="11" t="str">
        <f>IF(AND(ISNUMBER(C25),ISNUMBER(D25)),C25-D25,"data incomplete")</f>
        <v>data incomplete</v>
      </c>
      <c r="F25" s="23"/>
      <c r="G25" s="29" t="e">
        <f>LOG(B25)</f>
        <v>#NUM!</v>
      </c>
      <c r="H25" s="23"/>
      <c r="I25" s="23"/>
      <c r="J25" s="23"/>
      <c r="K25" s="23"/>
      <c r="L25" s="23"/>
      <c r="M25" s="24"/>
    </row>
    <row r="26" spans="1:13" ht="45" customHeight="1" x14ac:dyDescent="0.2">
      <c r="A26" s="41"/>
      <c r="B26" s="65"/>
      <c r="C26" s="10" t="str">
        <f>IF(AND(ISNUMBER(B26),ISNUMBER(K$19)),10^((K$18*G26)+K$19),"data incomplete")</f>
        <v>data incomplete</v>
      </c>
      <c r="D26" s="65"/>
      <c r="E26" s="11" t="str">
        <f>IF(AND(ISNUMBER(C26),ISNUMBER(D26)),C26-D26,"data incomplete")</f>
        <v>data incomplete</v>
      </c>
      <c r="F26" s="23"/>
      <c r="G26" s="29" t="e">
        <f t="shared" si="0"/>
        <v>#NUM!</v>
      </c>
      <c r="H26" s="23"/>
      <c r="I26" s="23"/>
      <c r="J26" s="23"/>
      <c r="K26" s="23"/>
      <c r="L26" s="23"/>
      <c r="M26" s="24"/>
    </row>
    <row r="27" spans="1:13" ht="45" customHeight="1" x14ac:dyDescent="0.2">
      <c r="A27" s="41"/>
      <c r="B27" s="65"/>
      <c r="C27" s="10" t="str">
        <f>IF(AND(ISNUMBER(B27),ISNUMBER(K$19)),10^((K$18*G27)+K$19),"data incomplete")</f>
        <v>data incomplete</v>
      </c>
      <c r="D27" s="64"/>
      <c r="E27" s="11" t="str">
        <f>IF(AND(ISNUMBER(C27),ISNUMBER(D27)),C27-D27,"data incomplete")</f>
        <v>data incomplete</v>
      </c>
      <c r="F27" s="23"/>
      <c r="G27" s="29" t="e">
        <f t="shared" si="0"/>
        <v>#NUM!</v>
      </c>
      <c r="H27" s="23"/>
      <c r="I27" s="23"/>
      <c r="J27" s="23"/>
      <c r="K27" s="23"/>
      <c r="L27" s="23"/>
      <c r="M27" s="24"/>
    </row>
    <row r="28" spans="1:13" ht="45" customHeight="1" x14ac:dyDescent="0.2">
      <c r="A28" s="41"/>
      <c r="B28" s="65"/>
      <c r="C28" s="10" t="str">
        <f>IF(AND(ISNUMBER(B28),ISNUMBER(K$19)),10^((K$18*G28)+K$19),"data incomplete")</f>
        <v>data incomplete</v>
      </c>
      <c r="D28" s="65"/>
      <c r="E28" s="11" t="str">
        <f>IF(AND(ISNUMBER(C28),ISNUMBER(D28)),C28-D28,"data incomplete")</f>
        <v>data incomplete</v>
      </c>
      <c r="F28" s="23"/>
      <c r="G28" s="29" t="e">
        <f>LOG(B28)</f>
        <v>#NUM!</v>
      </c>
      <c r="H28" s="23"/>
      <c r="I28" s="23"/>
      <c r="J28" s="23"/>
      <c r="K28" s="23"/>
      <c r="L28" s="23"/>
      <c r="M28" s="24"/>
    </row>
    <row r="29" spans="1:13" ht="45" customHeight="1" x14ac:dyDescent="0.2">
      <c r="A29" s="41"/>
      <c r="B29" s="65"/>
      <c r="C29" s="10" t="str">
        <f>IF(AND(ISNUMBER(B29),ISNUMBER(K$19)),10^((K$18*G29)+K$19),"data incomplete")</f>
        <v>data incomplete</v>
      </c>
      <c r="D29" s="65"/>
      <c r="E29" s="11" t="str">
        <f>IF(AND(ISNUMBER(C29),ISNUMBER(D29)),C29-D29,"data incomplete")</f>
        <v>data incomplete</v>
      </c>
      <c r="F29" s="23"/>
      <c r="G29" s="29" t="e">
        <f t="shared" si="0"/>
        <v>#NUM!</v>
      </c>
      <c r="H29" s="23"/>
      <c r="I29" s="23"/>
      <c r="J29" s="23"/>
      <c r="K29" s="23"/>
      <c r="L29" s="23"/>
      <c r="M29" s="24"/>
    </row>
    <row r="30" spans="1:13" ht="45" customHeight="1" x14ac:dyDescent="0.2">
      <c r="A30" s="41"/>
      <c r="B30" s="65"/>
      <c r="C30" s="10" t="str">
        <f>IF(AND(ISNUMBER(B30),ISNUMBER(K$19)),10^((K$18*G30)+K$19),"data incomplete")</f>
        <v>data incomplete</v>
      </c>
      <c r="D30" s="64"/>
      <c r="E30" s="11" t="str">
        <f>IF(AND(ISNUMBER(C30),ISNUMBER(D30)),C30-D30,"data incomplete")</f>
        <v>data incomplete</v>
      </c>
      <c r="F30" s="23"/>
      <c r="G30" s="29" t="e">
        <f t="shared" si="0"/>
        <v>#NUM!</v>
      </c>
      <c r="H30" s="23"/>
      <c r="I30" s="23"/>
      <c r="J30" s="23"/>
      <c r="K30" s="23"/>
      <c r="L30" s="23"/>
      <c r="M30" s="24"/>
    </row>
    <row r="31" spans="1:13" ht="45" customHeight="1" x14ac:dyDescent="0.2">
      <c r="A31" s="41"/>
      <c r="B31" s="65"/>
      <c r="C31" s="10" t="str">
        <f>IF(AND(ISNUMBER(B31),ISNUMBER(K$19)),10^((K$18*G31)+K$19),"data incomplete")</f>
        <v>data incomplete</v>
      </c>
      <c r="D31" s="65"/>
      <c r="E31" s="11" t="str">
        <f>IF(AND(ISNUMBER(C31),ISNUMBER(D31)),C31-D31,"data incomplete")</f>
        <v>data incomplete</v>
      </c>
      <c r="F31" s="23"/>
      <c r="G31" s="29" t="e">
        <f t="shared" si="0"/>
        <v>#NUM!</v>
      </c>
      <c r="H31" s="23"/>
      <c r="I31" s="23"/>
      <c r="J31" s="23"/>
      <c r="K31" s="23"/>
      <c r="L31" s="23"/>
      <c r="M31" s="24"/>
    </row>
    <row r="32" spans="1:13" ht="45" customHeight="1" x14ac:dyDescent="0.2">
      <c r="A32" s="41"/>
      <c r="B32" s="65"/>
      <c r="C32" s="10" t="str">
        <f>IF(AND(ISNUMBER(B32),ISNUMBER(K$19)),10^((K$18*G32)+K$19),"data incomplete")</f>
        <v>data incomplete</v>
      </c>
      <c r="D32" s="65"/>
      <c r="E32" s="11" t="str">
        <f>IF(AND(ISNUMBER(C32),ISNUMBER(D32)),C32-D32,"data incomplete")</f>
        <v>data incomplete</v>
      </c>
      <c r="F32" s="23"/>
      <c r="G32" s="29" t="e">
        <f t="shared" si="0"/>
        <v>#NUM!</v>
      </c>
      <c r="H32" s="23"/>
      <c r="I32" s="23"/>
      <c r="J32" s="23"/>
      <c r="K32" s="23"/>
      <c r="L32" s="23"/>
      <c r="M32" s="24"/>
    </row>
    <row r="33" spans="1:13" ht="45" customHeight="1" x14ac:dyDescent="0.2">
      <c r="A33" s="41"/>
      <c r="B33" s="65"/>
      <c r="C33" s="10" t="str">
        <f>IF(AND(ISNUMBER(B33),ISNUMBER(K$19)),10^((K$18*G33)+K$19),"data incomplete")</f>
        <v>data incomplete</v>
      </c>
      <c r="D33" s="65"/>
      <c r="E33" s="11" t="str">
        <f>IF(AND(ISNUMBER(C33),ISNUMBER(D33)),C33-D33,"data incomplete")</f>
        <v>data incomplete</v>
      </c>
      <c r="F33" s="23"/>
      <c r="G33" s="29" t="e">
        <f t="shared" si="0"/>
        <v>#NUM!</v>
      </c>
      <c r="H33" s="23"/>
      <c r="I33" s="23"/>
      <c r="J33" s="23"/>
      <c r="K33" s="23"/>
      <c r="L33" s="23"/>
      <c r="M33" s="24"/>
    </row>
    <row r="34" spans="1:13" ht="45" customHeight="1" x14ac:dyDescent="0.2">
      <c r="A34" s="41"/>
      <c r="B34" s="65"/>
      <c r="C34" s="10" t="str">
        <f>IF(AND(ISNUMBER(B34),ISNUMBER(K$19)),10^((K$18*G34)+K$19),"data incomplete")</f>
        <v>data incomplete</v>
      </c>
      <c r="D34" s="65"/>
      <c r="E34" s="11" t="str">
        <f>IF(AND(ISNUMBER(C34),ISNUMBER(D34)),C34-D34,"data incomplete")</f>
        <v>data incomplete</v>
      </c>
      <c r="F34" s="23"/>
      <c r="G34" s="29" t="e">
        <f t="shared" si="0"/>
        <v>#NUM!</v>
      </c>
      <c r="H34" s="23"/>
      <c r="I34" s="23"/>
      <c r="J34" s="23"/>
      <c r="K34" s="23"/>
      <c r="L34" s="23"/>
      <c r="M34" s="24"/>
    </row>
    <row r="35" spans="1:13" ht="45" customHeight="1" x14ac:dyDescent="0.2">
      <c r="A35" s="41"/>
      <c r="B35" s="65"/>
      <c r="C35" s="10" t="str">
        <f>IF(AND(ISNUMBER(B35),ISNUMBER(K$19)),10^((K$18*G35)+K$19),"data incomplete")</f>
        <v>data incomplete</v>
      </c>
      <c r="D35" s="65"/>
      <c r="E35" s="11" t="str">
        <f>IF(AND(ISNUMBER(C35),ISNUMBER(D35)),C35-D35,"data incomplete")</f>
        <v>data incomplete</v>
      </c>
      <c r="F35" s="23"/>
      <c r="G35" s="29" t="e">
        <f t="shared" si="0"/>
        <v>#NUM!</v>
      </c>
      <c r="H35" s="23"/>
      <c r="I35" s="23"/>
      <c r="J35" s="23"/>
      <c r="K35" s="23"/>
      <c r="L35" s="23"/>
      <c r="M35" s="24"/>
    </row>
    <row r="36" spans="1:13" ht="45" customHeight="1" x14ac:dyDescent="0.2">
      <c r="A36" s="41"/>
      <c r="B36" s="65"/>
      <c r="C36" s="10" t="str">
        <f>IF(AND(ISNUMBER(B36),ISNUMBER(K$19)),10^((K$18*G36)+K$19),"data incomplete")</f>
        <v>data incomplete</v>
      </c>
      <c r="D36" s="65"/>
      <c r="E36" s="11" t="str">
        <f>IF(AND(ISNUMBER(C36),ISNUMBER(D36)),C36-D36,"data incomplete")</f>
        <v>data incomplete</v>
      </c>
      <c r="F36" s="23"/>
      <c r="G36" s="29" t="e">
        <f t="shared" si="0"/>
        <v>#NUM!</v>
      </c>
      <c r="H36" s="23"/>
      <c r="I36" s="23"/>
      <c r="J36" s="23"/>
      <c r="K36" s="23"/>
      <c r="L36" s="23"/>
      <c r="M36" s="24"/>
    </row>
    <row r="37" spans="1:13" ht="45" customHeight="1" x14ac:dyDescent="0.2">
      <c r="A37" s="41"/>
      <c r="B37" s="65"/>
      <c r="C37" s="10" t="str">
        <f>IF(AND(ISNUMBER(B37),ISNUMBER(K$19)),10^((K$18*G37)+K$19),"data incomplete")</f>
        <v>data incomplete</v>
      </c>
      <c r="D37" s="65"/>
      <c r="E37" s="11" t="str">
        <f>IF(AND(ISNUMBER(C37),ISNUMBER(D37)),C37-D37,"data incomplete")</f>
        <v>data incomplete</v>
      </c>
      <c r="F37" s="23"/>
      <c r="G37" s="29" t="e">
        <f t="shared" si="0"/>
        <v>#NUM!</v>
      </c>
      <c r="H37" s="23"/>
      <c r="I37" s="23"/>
      <c r="J37" s="23"/>
      <c r="K37" s="23"/>
      <c r="L37" s="23"/>
      <c r="M37" s="24"/>
    </row>
    <row r="38" spans="1:13" ht="45" customHeight="1" x14ac:dyDescent="0.2">
      <c r="A38" s="41"/>
      <c r="B38" s="65"/>
      <c r="C38" s="10" t="str">
        <f>IF(AND(ISNUMBER(B38),ISNUMBER(K$19)),10^((K$18*G38)+K$19),"data incomplete")</f>
        <v>data incomplete</v>
      </c>
      <c r="D38" s="65"/>
      <c r="E38" s="11" t="str">
        <f>IF(AND(ISNUMBER(C38),ISNUMBER(D38)),C38-D38,"data incomplete")</f>
        <v>data incomplete</v>
      </c>
      <c r="F38" s="23"/>
      <c r="G38" s="29" t="e">
        <f t="shared" si="0"/>
        <v>#NUM!</v>
      </c>
      <c r="H38" s="23"/>
      <c r="I38" s="23"/>
      <c r="J38" s="23"/>
      <c r="K38" s="23"/>
      <c r="L38" s="23"/>
      <c r="M38" s="24"/>
    </row>
    <row r="39" spans="1:13" ht="45" customHeight="1" x14ac:dyDescent="0.2">
      <c r="A39" s="41"/>
      <c r="B39" s="65"/>
      <c r="C39" s="10" t="str">
        <f>IF(AND(ISNUMBER(B39),ISNUMBER(K$19)),10^((K$18*G39)+K$19),"data incomplete")</f>
        <v>data incomplete</v>
      </c>
      <c r="D39" s="65"/>
      <c r="E39" s="11" t="str">
        <f>IF(AND(ISNUMBER(C39),ISNUMBER(D39)),C39-D39,"data incomplete")</f>
        <v>data incomplete</v>
      </c>
      <c r="F39" s="23"/>
      <c r="G39" s="29" t="e">
        <f t="shared" si="0"/>
        <v>#NUM!</v>
      </c>
      <c r="H39" s="23"/>
      <c r="I39" s="23"/>
      <c r="J39" s="23"/>
      <c r="K39" s="23"/>
      <c r="L39" s="23"/>
      <c r="M39" s="24"/>
    </row>
    <row r="40" spans="1:13" ht="45" customHeight="1" x14ac:dyDescent="0.2">
      <c r="A40" s="41"/>
      <c r="B40" s="65"/>
      <c r="C40" s="10" t="str">
        <f>IF(AND(ISNUMBER(B40),ISNUMBER(K$19)),10^((K$18*G40)+K$19),"data incomplete")</f>
        <v>data incomplete</v>
      </c>
      <c r="D40" s="65"/>
      <c r="E40" s="11" t="str">
        <f>IF(AND(ISNUMBER(C40),ISNUMBER(D40)),C40-D40,"data incomplete")</f>
        <v>data incomplete</v>
      </c>
      <c r="F40" s="23"/>
      <c r="G40" s="29" t="e">
        <f t="shared" si="0"/>
        <v>#NUM!</v>
      </c>
      <c r="H40" s="23"/>
      <c r="I40" s="23"/>
      <c r="J40" s="23"/>
      <c r="K40" s="23"/>
      <c r="L40" s="23"/>
      <c r="M40" s="24"/>
    </row>
    <row r="41" spans="1:13" ht="45" customHeight="1" x14ac:dyDescent="0.2">
      <c r="A41" s="41"/>
      <c r="B41" s="65"/>
      <c r="C41" s="10" t="str">
        <f>IF(AND(ISNUMBER(B41),ISNUMBER(K$19)),10^((K$18*G41)+K$19),"data incomplete")</f>
        <v>data incomplete</v>
      </c>
      <c r="D41" s="65"/>
      <c r="E41" s="11" t="str">
        <f>IF(AND(ISNUMBER(C41),ISNUMBER(D41)),C41-D41,"data incomplete")</f>
        <v>data incomplete</v>
      </c>
      <c r="F41" s="23"/>
      <c r="G41" s="29" t="e">
        <f t="shared" si="0"/>
        <v>#NUM!</v>
      </c>
      <c r="H41" s="23"/>
      <c r="I41" s="23"/>
      <c r="J41" s="23"/>
      <c r="K41" s="23"/>
      <c r="L41" s="23"/>
      <c r="M41" s="24"/>
    </row>
    <row r="42" spans="1:13" ht="45" customHeight="1" x14ac:dyDescent="0.2">
      <c r="A42" s="41"/>
      <c r="B42" s="65"/>
      <c r="C42" s="10" t="str">
        <f>IF(AND(ISNUMBER(B42),ISNUMBER(K$19)),10^((K$18*G42)+K$19),"data incomplete")</f>
        <v>data incomplete</v>
      </c>
      <c r="D42" s="65"/>
      <c r="E42" s="11" t="str">
        <f>IF(AND(ISNUMBER(C42),ISNUMBER(D42)),C42-D42,"data incomplete")</f>
        <v>data incomplete</v>
      </c>
      <c r="F42" s="23"/>
      <c r="G42" s="29" t="e">
        <f t="shared" si="0"/>
        <v>#NUM!</v>
      </c>
      <c r="H42" s="23"/>
      <c r="I42" s="23"/>
      <c r="J42" s="23"/>
      <c r="K42" s="23"/>
      <c r="L42" s="23"/>
      <c r="M42" s="24"/>
    </row>
    <row r="43" spans="1:13" ht="45" customHeight="1" x14ac:dyDescent="0.2">
      <c r="A43" s="41"/>
      <c r="B43" s="65"/>
      <c r="C43" s="10" t="str">
        <f>IF(AND(ISNUMBER(B43),ISNUMBER(K$19)),10^((K$18*G43)+K$19),"data incomplete")</f>
        <v>data incomplete</v>
      </c>
      <c r="D43" s="65"/>
      <c r="E43" s="11" t="str">
        <f>IF(AND(ISNUMBER(C43),ISNUMBER(D43)),C43-D43,"data incomplete")</f>
        <v>data incomplete</v>
      </c>
      <c r="F43" s="23"/>
      <c r="G43" s="29" t="e">
        <f t="shared" si="0"/>
        <v>#NUM!</v>
      </c>
      <c r="H43" s="23"/>
      <c r="I43" s="23"/>
      <c r="J43" s="23"/>
      <c r="K43" s="23"/>
      <c r="L43" s="23"/>
      <c r="M43" s="24"/>
    </row>
    <row r="44" spans="1:13" ht="45" customHeight="1" x14ac:dyDescent="0.2">
      <c r="A44" s="41"/>
      <c r="B44" s="65"/>
      <c r="C44" s="10" t="str">
        <f>IF(AND(ISNUMBER(B44),ISNUMBER(K$19)),10^((K$18*G44)+K$19),"data incomplete")</f>
        <v>data incomplete</v>
      </c>
      <c r="D44" s="65"/>
      <c r="E44" s="11" t="str">
        <f>IF(AND(ISNUMBER(C44),ISNUMBER(D44)),C44-D44,"data incomplete")</f>
        <v>data incomplete</v>
      </c>
      <c r="F44" s="23"/>
      <c r="G44" s="29" t="e">
        <f t="shared" si="0"/>
        <v>#NUM!</v>
      </c>
      <c r="H44" s="23"/>
      <c r="I44" s="23"/>
      <c r="J44" s="23"/>
      <c r="K44" s="23"/>
      <c r="L44" s="23"/>
      <c r="M44" s="24"/>
    </row>
    <row r="45" spans="1:13" ht="45" customHeight="1" x14ac:dyDescent="0.2">
      <c r="A45" s="41"/>
      <c r="B45" s="65"/>
      <c r="C45" s="10" t="str">
        <f>IF(AND(ISNUMBER(B45),ISNUMBER(K$19)),10^((K$18*G45)+K$19),"data incomplete")</f>
        <v>data incomplete</v>
      </c>
      <c r="D45" s="65"/>
      <c r="E45" s="11" t="str">
        <f>IF(AND(ISNUMBER(C45),ISNUMBER(D45)),C45-D45,"data incomplete")</f>
        <v>data incomplete</v>
      </c>
      <c r="F45" s="23"/>
      <c r="G45" s="29" t="e">
        <f t="shared" si="0"/>
        <v>#NUM!</v>
      </c>
      <c r="H45" s="23"/>
      <c r="I45" s="23"/>
      <c r="J45" s="23"/>
      <c r="K45" s="23"/>
      <c r="L45" s="23"/>
      <c r="M45" s="24"/>
    </row>
    <row r="46" spans="1:13" ht="45" customHeight="1" x14ac:dyDescent="0.2">
      <c r="A46" s="41"/>
      <c r="B46" s="65"/>
      <c r="C46" s="10" t="str">
        <f>IF(AND(ISNUMBER(B46),ISNUMBER(K$19)),10^((K$18*G46)+K$19),"data incomplete")</f>
        <v>data incomplete</v>
      </c>
      <c r="D46" s="65"/>
      <c r="E46" s="11" t="str">
        <f>IF(AND(ISNUMBER(C46),ISNUMBER(D46)),C46-D46,"data incomplete")</f>
        <v>data incomplete</v>
      </c>
      <c r="F46" s="23"/>
      <c r="G46" s="29" t="e">
        <f t="shared" si="0"/>
        <v>#NUM!</v>
      </c>
      <c r="H46" s="23"/>
      <c r="I46" s="23"/>
      <c r="J46" s="23"/>
      <c r="K46" s="23"/>
      <c r="L46" s="23"/>
      <c r="M46" s="24"/>
    </row>
    <row r="47" spans="1:13" ht="45" customHeight="1" x14ac:dyDescent="0.2">
      <c r="A47" s="41"/>
      <c r="B47" s="65"/>
      <c r="C47" s="10" t="str">
        <f>IF(AND(ISNUMBER(B47),ISNUMBER(K$19)),10^((K$18*G47)+K$19),"data incomplete")</f>
        <v>data incomplete</v>
      </c>
      <c r="D47" s="65"/>
      <c r="E47" s="11" t="str">
        <f>IF(AND(ISNUMBER(C47),ISNUMBER(D47)),C47-D47,"data incomplete")</f>
        <v>data incomplete</v>
      </c>
      <c r="F47" s="23"/>
      <c r="G47" s="29" t="e">
        <f t="shared" si="0"/>
        <v>#NUM!</v>
      </c>
      <c r="H47" s="23"/>
      <c r="I47" s="23"/>
      <c r="J47" s="23"/>
      <c r="K47" s="23"/>
      <c r="L47" s="23"/>
      <c r="M47" s="24"/>
    </row>
    <row r="48" spans="1:13" ht="45" customHeight="1" x14ac:dyDescent="0.2">
      <c r="A48" s="41"/>
      <c r="B48" s="65"/>
      <c r="C48" s="10" t="str">
        <f>IF(AND(ISNUMBER(B48),ISNUMBER(K$19)),10^((K$18*G48)+K$19),"data incomplete")</f>
        <v>data incomplete</v>
      </c>
      <c r="D48" s="65"/>
      <c r="E48" s="11" t="str">
        <f>IF(AND(ISNUMBER(C48),ISNUMBER(D48)),C48-D48,"data incomplete")</f>
        <v>data incomplete</v>
      </c>
      <c r="F48" s="23"/>
      <c r="G48" s="29" t="e">
        <f t="shared" si="0"/>
        <v>#NUM!</v>
      </c>
      <c r="H48" s="23"/>
      <c r="I48" s="23"/>
      <c r="J48" s="23"/>
      <c r="K48" s="23"/>
      <c r="L48" s="23"/>
      <c r="M48" s="24"/>
    </row>
    <row r="49" spans="1:13" ht="45" customHeight="1" x14ac:dyDescent="0.2">
      <c r="A49" s="41"/>
      <c r="B49" s="65"/>
      <c r="C49" s="10" t="str">
        <f>IF(AND(ISNUMBER(B49),ISNUMBER(K$19)),10^((K$18*G49)+K$19),"data incomplete")</f>
        <v>data incomplete</v>
      </c>
      <c r="D49" s="65"/>
      <c r="E49" s="11" t="str">
        <f>IF(AND(ISNUMBER(C49),ISNUMBER(D49)),C49-D49,"data incomplete")</f>
        <v>data incomplete</v>
      </c>
      <c r="F49" s="23"/>
      <c r="G49" s="29" t="e">
        <f t="shared" si="0"/>
        <v>#NUM!</v>
      </c>
      <c r="H49" s="23"/>
      <c r="I49" s="23"/>
      <c r="J49" s="23"/>
      <c r="K49" s="23"/>
      <c r="L49" s="23"/>
      <c r="M49" s="24"/>
    </row>
    <row r="50" spans="1:13" ht="45" customHeight="1" x14ac:dyDescent="0.2">
      <c r="A50" s="41"/>
      <c r="B50" s="65"/>
      <c r="C50" s="10" t="str">
        <f>IF(AND(ISNUMBER(B50),ISNUMBER(K$19)),10^((K$18*G50)+K$19),"data incomplete")</f>
        <v>data incomplete</v>
      </c>
      <c r="D50" s="65"/>
      <c r="E50" s="11" t="str">
        <f>IF(AND(ISNUMBER(C50),ISNUMBER(D50)),C50-D50,"data incomplete")</f>
        <v>data incomplete</v>
      </c>
      <c r="F50" s="23"/>
      <c r="G50" s="29" t="e">
        <f t="shared" si="0"/>
        <v>#NUM!</v>
      </c>
      <c r="H50" s="23"/>
      <c r="I50" s="23"/>
      <c r="J50" s="23"/>
      <c r="K50" s="23"/>
      <c r="L50" s="23"/>
      <c r="M50" s="24"/>
    </row>
    <row r="51" spans="1:13" ht="45" customHeight="1" x14ac:dyDescent="0.2">
      <c r="A51" s="41"/>
      <c r="B51" s="65"/>
      <c r="C51" s="10" t="str">
        <f>IF(AND(ISNUMBER(B51),ISNUMBER(K$19)),10^((K$18*G51)+K$19),"data incomplete")</f>
        <v>data incomplete</v>
      </c>
      <c r="D51" s="65"/>
      <c r="E51" s="11" t="str">
        <f>IF(AND(ISNUMBER(C51),ISNUMBER(D51)),C51-D51,"data incomplete")</f>
        <v>data incomplete</v>
      </c>
      <c r="F51" s="23"/>
      <c r="G51" s="29" t="e">
        <f t="shared" si="0"/>
        <v>#NUM!</v>
      </c>
      <c r="H51" s="23"/>
      <c r="I51" s="23"/>
      <c r="J51" s="23"/>
      <c r="K51" s="23"/>
      <c r="L51" s="23"/>
      <c r="M51" s="24"/>
    </row>
    <row r="52" spans="1:13" ht="45" customHeight="1" x14ac:dyDescent="0.2">
      <c r="A52" s="41"/>
      <c r="B52" s="65"/>
      <c r="C52" s="10" t="str">
        <f>IF(AND(ISNUMBER(B52),ISNUMBER(K$19)),10^((K$18*G52)+K$19),"data incomplete")</f>
        <v>data incomplete</v>
      </c>
      <c r="D52" s="65"/>
      <c r="E52" s="11" t="str">
        <f>IF(AND(ISNUMBER(C52),ISNUMBER(D52)),C52-D52,"data incomplete")</f>
        <v>data incomplete</v>
      </c>
      <c r="F52" s="23"/>
      <c r="G52" s="29" t="e">
        <f t="shared" si="0"/>
        <v>#NUM!</v>
      </c>
      <c r="H52" s="23"/>
      <c r="I52" s="23"/>
      <c r="J52" s="23"/>
      <c r="K52" s="23"/>
      <c r="L52" s="23"/>
      <c r="M52" s="24"/>
    </row>
    <row r="53" spans="1:13" ht="45" customHeight="1" x14ac:dyDescent="0.2">
      <c r="A53" s="41"/>
      <c r="B53" s="65"/>
      <c r="C53" s="10" t="str">
        <f>IF(AND(ISNUMBER(B53),ISNUMBER(K$19)),10^((K$18*G53)+K$19),"data incomplete")</f>
        <v>data incomplete</v>
      </c>
      <c r="D53" s="65"/>
      <c r="E53" s="11" t="str">
        <f>IF(AND(ISNUMBER(C53),ISNUMBER(D53)),C53-D53,"data incomplete")</f>
        <v>data incomplete</v>
      </c>
      <c r="F53" s="23"/>
      <c r="G53" s="29" t="e">
        <f t="shared" si="0"/>
        <v>#NUM!</v>
      </c>
      <c r="H53" s="23"/>
      <c r="I53" s="23"/>
      <c r="J53" s="23"/>
      <c r="K53" s="23"/>
      <c r="L53" s="23"/>
      <c r="M53" s="24"/>
    </row>
    <row r="54" spans="1:13" ht="45" customHeight="1" x14ac:dyDescent="0.2">
      <c r="A54" s="41"/>
      <c r="B54" s="65"/>
      <c r="C54" s="10" t="str">
        <f>IF(AND(ISNUMBER(B54),ISNUMBER(K$19)),10^((K$18*G54)+K$19),"data incomplete")</f>
        <v>data incomplete</v>
      </c>
      <c r="D54" s="65"/>
      <c r="E54" s="11" t="str">
        <f>IF(AND(ISNUMBER(C54),ISNUMBER(D54)),C54-D54,"data incomplete")</f>
        <v>data incomplete</v>
      </c>
      <c r="F54" s="23"/>
      <c r="G54" s="29" t="e">
        <f t="shared" si="0"/>
        <v>#NUM!</v>
      </c>
      <c r="H54" s="23"/>
      <c r="I54" s="23"/>
      <c r="J54" s="23"/>
      <c r="K54" s="23"/>
      <c r="L54" s="23"/>
      <c r="M54" s="24"/>
    </row>
    <row r="55" spans="1:13" ht="45" customHeight="1" x14ac:dyDescent="0.2">
      <c r="A55" s="41"/>
      <c r="B55" s="65"/>
      <c r="C55" s="10" t="str">
        <f>IF(AND(ISNUMBER(B55),ISNUMBER(K$19)),10^((K$18*G55)+K$19),"data incomplete")</f>
        <v>data incomplete</v>
      </c>
      <c r="D55" s="65"/>
      <c r="E55" s="11" t="str">
        <f>IF(AND(ISNUMBER(C55),ISNUMBER(D55)),C55-D55,"data incomplete")</f>
        <v>data incomplete</v>
      </c>
      <c r="F55" s="23"/>
      <c r="G55" s="29" t="e">
        <f t="shared" si="0"/>
        <v>#NUM!</v>
      </c>
      <c r="H55" s="23"/>
      <c r="I55" s="23"/>
      <c r="J55" s="23"/>
      <c r="K55" s="23"/>
      <c r="L55" s="23"/>
      <c r="M55" s="24"/>
    </row>
    <row r="56" spans="1:13" ht="45" customHeight="1" x14ac:dyDescent="0.2">
      <c r="A56" s="41"/>
      <c r="B56" s="65"/>
      <c r="C56" s="10" t="str">
        <f>IF(AND(ISNUMBER(B56),ISNUMBER(K$19)),10^((K$18*G56)+K$19),"data incomplete")</f>
        <v>data incomplete</v>
      </c>
      <c r="D56" s="65"/>
      <c r="E56" s="11" t="str">
        <f>IF(AND(ISNUMBER(C56),ISNUMBER(D56)),C56-D56,"data incomplete")</f>
        <v>data incomplete</v>
      </c>
      <c r="F56" s="23"/>
      <c r="G56" s="29" t="e">
        <f t="shared" ref="G56:G73" si="1">LOG(B56)</f>
        <v>#NUM!</v>
      </c>
      <c r="H56" s="23"/>
      <c r="I56" s="23"/>
      <c r="J56" s="23"/>
      <c r="K56" s="23"/>
      <c r="L56" s="23"/>
      <c r="M56" s="24"/>
    </row>
    <row r="57" spans="1:13" ht="45" customHeight="1" x14ac:dyDescent="0.2">
      <c r="A57" s="41"/>
      <c r="B57" s="65"/>
      <c r="C57" s="10" t="str">
        <f>IF(AND(ISNUMBER(B57),ISNUMBER(K$19)),10^((K$18*G57)+K$19),"data incomplete")</f>
        <v>data incomplete</v>
      </c>
      <c r="D57" s="65"/>
      <c r="E57" s="11" t="str">
        <f>IF(AND(ISNUMBER(C57),ISNUMBER(D57)),C57-D57,"data incomplete")</f>
        <v>data incomplete</v>
      </c>
      <c r="F57" s="23"/>
      <c r="G57" s="29" t="e">
        <f t="shared" si="1"/>
        <v>#NUM!</v>
      </c>
      <c r="H57" s="23"/>
      <c r="I57" s="23"/>
      <c r="J57" s="23"/>
      <c r="K57" s="23"/>
      <c r="L57" s="23"/>
      <c r="M57" s="24"/>
    </row>
    <row r="58" spans="1:13" ht="45" customHeight="1" x14ac:dyDescent="0.2">
      <c r="A58" s="41"/>
      <c r="B58" s="65"/>
      <c r="C58" s="10" t="str">
        <f>IF(AND(ISNUMBER(B58),ISNUMBER(K$19)),10^((K$18*G58)+K$19),"data incomplete")</f>
        <v>data incomplete</v>
      </c>
      <c r="D58" s="65"/>
      <c r="E58" s="11" t="str">
        <f>IF(AND(ISNUMBER(C58),ISNUMBER(D58)),C58-D58,"data incomplete")</f>
        <v>data incomplete</v>
      </c>
      <c r="F58" s="23"/>
      <c r="G58" s="29" t="e">
        <f t="shared" si="1"/>
        <v>#NUM!</v>
      </c>
      <c r="H58" s="23"/>
      <c r="I58" s="23"/>
      <c r="J58" s="23"/>
      <c r="K58" s="23"/>
      <c r="L58" s="23"/>
      <c r="M58" s="24"/>
    </row>
    <row r="59" spans="1:13" ht="45" customHeight="1" x14ac:dyDescent="0.2">
      <c r="A59" s="41"/>
      <c r="B59" s="65"/>
      <c r="C59" s="10" t="str">
        <f>IF(AND(ISNUMBER(B59),ISNUMBER(K$19)),10^((K$18*G59)+K$19),"data incomplete")</f>
        <v>data incomplete</v>
      </c>
      <c r="D59" s="65"/>
      <c r="E59" s="11" t="str">
        <f>IF(AND(ISNUMBER(C59),ISNUMBER(D59)),C59-D59,"data incomplete")</f>
        <v>data incomplete</v>
      </c>
      <c r="F59" s="23"/>
      <c r="G59" s="29" t="e">
        <f t="shared" si="1"/>
        <v>#NUM!</v>
      </c>
      <c r="H59" s="23"/>
      <c r="I59" s="23"/>
      <c r="J59" s="23"/>
      <c r="K59" s="23"/>
      <c r="L59" s="23"/>
      <c r="M59" s="24"/>
    </row>
    <row r="60" spans="1:13" ht="45" customHeight="1" x14ac:dyDescent="0.2">
      <c r="A60" s="41"/>
      <c r="B60" s="65"/>
      <c r="C60" s="10" t="str">
        <f>IF(AND(ISNUMBER(B60),ISNUMBER(K$19)),10^((K$18*G60)+K$19),"data incomplete")</f>
        <v>data incomplete</v>
      </c>
      <c r="D60" s="65"/>
      <c r="E60" s="11" t="str">
        <f>IF(AND(ISNUMBER(C60),ISNUMBER(D60)),C60-D60,"data incomplete")</f>
        <v>data incomplete</v>
      </c>
      <c r="F60" s="23"/>
      <c r="G60" s="29" t="e">
        <f t="shared" si="1"/>
        <v>#NUM!</v>
      </c>
      <c r="H60" s="23"/>
      <c r="I60" s="23"/>
      <c r="J60" s="23"/>
      <c r="K60" s="23"/>
      <c r="L60" s="23"/>
      <c r="M60" s="24"/>
    </row>
    <row r="61" spans="1:13" ht="45" customHeight="1" x14ac:dyDescent="0.2">
      <c r="A61" s="41"/>
      <c r="B61" s="65"/>
      <c r="C61" s="10" t="str">
        <f>IF(AND(ISNUMBER(B61),ISNUMBER(K$19)),10^((K$18*G61)+K$19),"data incomplete")</f>
        <v>data incomplete</v>
      </c>
      <c r="D61" s="65"/>
      <c r="E61" s="11" t="str">
        <f>IF(AND(ISNUMBER(C61),ISNUMBER(D61)),C61-D61,"data incomplete")</f>
        <v>data incomplete</v>
      </c>
      <c r="F61" s="23"/>
      <c r="G61" s="29" t="e">
        <f t="shared" si="1"/>
        <v>#NUM!</v>
      </c>
      <c r="H61" s="23"/>
      <c r="I61" s="23"/>
      <c r="J61" s="23"/>
      <c r="K61" s="23"/>
      <c r="L61" s="23"/>
      <c r="M61" s="24"/>
    </row>
    <row r="62" spans="1:13" ht="45" customHeight="1" x14ac:dyDescent="0.2">
      <c r="A62" s="41"/>
      <c r="B62" s="65"/>
      <c r="C62" s="10" t="str">
        <f>IF(AND(ISNUMBER(B62),ISNUMBER(K$19)),10^((K$18*G62)+K$19),"data incomplete")</f>
        <v>data incomplete</v>
      </c>
      <c r="D62" s="65"/>
      <c r="E62" s="11" t="str">
        <f>IF(AND(ISNUMBER(C62),ISNUMBER(D62)),C62-D62,"data incomplete")</f>
        <v>data incomplete</v>
      </c>
      <c r="F62" s="23"/>
      <c r="G62" s="29" t="e">
        <f t="shared" si="1"/>
        <v>#NUM!</v>
      </c>
      <c r="H62" s="23"/>
      <c r="I62" s="23"/>
      <c r="J62" s="23"/>
      <c r="K62" s="23"/>
      <c r="L62" s="23"/>
      <c r="M62" s="24"/>
    </row>
    <row r="63" spans="1:13" ht="45" customHeight="1" x14ac:dyDescent="0.2">
      <c r="A63" s="41"/>
      <c r="B63" s="65"/>
      <c r="C63" s="10" t="str">
        <f>IF(AND(ISNUMBER(B63),ISNUMBER(K$19)),10^((K$18*G63)+K$19),"data incomplete")</f>
        <v>data incomplete</v>
      </c>
      <c r="D63" s="65"/>
      <c r="E63" s="11" t="str">
        <f>IF(AND(ISNUMBER(C63),ISNUMBER(D63)),C63-D63,"data incomplete")</f>
        <v>data incomplete</v>
      </c>
      <c r="F63" s="23"/>
      <c r="G63" s="29" t="e">
        <f t="shared" si="1"/>
        <v>#NUM!</v>
      </c>
      <c r="H63" s="23"/>
      <c r="I63" s="23"/>
      <c r="J63" s="23"/>
      <c r="K63" s="23"/>
      <c r="L63" s="23"/>
      <c r="M63" s="24"/>
    </row>
    <row r="64" spans="1:13" ht="45" customHeight="1" x14ac:dyDescent="0.2">
      <c r="A64" s="41"/>
      <c r="B64" s="65"/>
      <c r="C64" s="10" t="str">
        <f>IF(AND(ISNUMBER(B64),ISNUMBER(K$19)),10^((K$18*G64)+K$19),"data incomplete")</f>
        <v>data incomplete</v>
      </c>
      <c r="D64" s="65"/>
      <c r="E64" s="11" t="str">
        <f>IF(AND(ISNUMBER(C64),ISNUMBER(D64)),C64-D64,"data incomplete")</f>
        <v>data incomplete</v>
      </c>
      <c r="F64" s="23"/>
      <c r="G64" s="29" t="e">
        <f t="shared" si="1"/>
        <v>#NUM!</v>
      </c>
      <c r="H64" s="23"/>
      <c r="I64" s="23"/>
      <c r="J64" s="23"/>
      <c r="K64" s="23"/>
      <c r="L64" s="23"/>
      <c r="M64" s="24"/>
    </row>
    <row r="65" spans="1:13" ht="45" customHeight="1" x14ac:dyDescent="0.2">
      <c r="A65" s="41"/>
      <c r="B65" s="65"/>
      <c r="C65" s="10" t="str">
        <f>IF(AND(ISNUMBER(B65),ISNUMBER(K$19)),10^((K$18*G65)+K$19),"data incomplete")</f>
        <v>data incomplete</v>
      </c>
      <c r="D65" s="65"/>
      <c r="E65" s="11" t="str">
        <f>IF(AND(ISNUMBER(C65),ISNUMBER(D65)),C65-D65,"data incomplete")</f>
        <v>data incomplete</v>
      </c>
      <c r="F65" s="23"/>
      <c r="G65" s="29" t="e">
        <f t="shared" si="1"/>
        <v>#NUM!</v>
      </c>
      <c r="H65" s="23"/>
      <c r="I65" s="23"/>
      <c r="J65" s="23"/>
      <c r="K65" s="23"/>
      <c r="L65" s="23"/>
      <c r="M65" s="24"/>
    </row>
    <row r="66" spans="1:13" ht="45" customHeight="1" x14ac:dyDescent="0.2">
      <c r="A66" s="41"/>
      <c r="B66" s="65"/>
      <c r="C66" s="10" t="str">
        <f>IF(AND(ISNUMBER(B66),ISNUMBER(K$19)),10^((K$18*G66)+K$19),"data incomplete")</f>
        <v>data incomplete</v>
      </c>
      <c r="D66" s="65"/>
      <c r="E66" s="11" t="str">
        <f>IF(AND(ISNUMBER(C66),ISNUMBER(D66)),C66-D66,"data incomplete")</f>
        <v>data incomplete</v>
      </c>
      <c r="F66" s="23"/>
      <c r="G66" s="29" t="e">
        <f t="shared" si="1"/>
        <v>#NUM!</v>
      </c>
      <c r="H66" s="23"/>
      <c r="I66" s="23"/>
      <c r="J66" s="23"/>
      <c r="K66" s="23"/>
      <c r="L66" s="23"/>
      <c r="M66" s="24"/>
    </row>
    <row r="67" spans="1:13" ht="45" customHeight="1" x14ac:dyDescent="0.2">
      <c r="A67" s="41"/>
      <c r="B67" s="65"/>
      <c r="C67" s="10" t="str">
        <f>IF(AND(ISNUMBER(B67),ISNUMBER(K$19)),10^((K$18*G67)+K$19),"data incomplete")</f>
        <v>data incomplete</v>
      </c>
      <c r="D67" s="65"/>
      <c r="E67" s="11" t="str">
        <f>IF(AND(ISNUMBER(C67),ISNUMBER(D67)),C67-D67,"data incomplete")</f>
        <v>data incomplete</v>
      </c>
      <c r="F67" s="23"/>
      <c r="G67" s="29" t="e">
        <f t="shared" si="1"/>
        <v>#NUM!</v>
      </c>
      <c r="H67" s="23"/>
      <c r="I67" s="23"/>
      <c r="J67" s="23"/>
      <c r="K67" s="23"/>
      <c r="L67" s="23"/>
      <c r="M67" s="24"/>
    </row>
    <row r="68" spans="1:13" ht="45" customHeight="1" x14ac:dyDescent="0.2">
      <c r="A68" s="41"/>
      <c r="B68" s="65"/>
      <c r="C68" s="10" t="str">
        <f>IF(AND(ISNUMBER(B68),ISNUMBER(K$19)),10^((K$18*G68)+K$19),"data incomplete")</f>
        <v>data incomplete</v>
      </c>
      <c r="D68" s="65"/>
      <c r="E68" s="11" t="str">
        <f>IF(AND(ISNUMBER(C68),ISNUMBER(D68)),C68-D68,"data incomplete")</f>
        <v>data incomplete</v>
      </c>
      <c r="F68" s="23"/>
      <c r="G68" s="29" t="e">
        <f t="shared" si="1"/>
        <v>#NUM!</v>
      </c>
      <c r="H68" s="23"/>
      <c r="I68" s="23"/>
      <c r="J68" s="23"/>
      <c r="K68" s="23"/>
      <c r="L68" s="23"/>
      <c r="M68" s="24"/>
    </row>
    <row r="69" spans="1:13" ht="45" customHeight="1" x14ac:dyDescent="0.2">
      <c r="A69" s="41"/>
      <c r="B69" s="65"/>
      <c r="C69" s="10" t="str">
        <f>IF(AND(ISNUMBER(B69),ISNUMBER(K$19)),10^((K$18*G69)+K$19),"data incomplete")</f>
        <v>data incomplete</v>
      </c>
      <c r="D69" s="65"/>
      <c r="E69" s="11" t="str">
        <f>IF(AND(ISNUMBER(C69),ISNUMBER(D69)),C69-D69,"data incomplete")</f>
        <v>data incomplete</v>
      </c>
      <c r="F69" s="23"/>
      <c r="G69" s="29" t="e">
        <f t="shared" si="1"/>
        <v>#NUM!</v>
      </c>
      <c r="H69" s="23"/>
      <c r="I69" s="23"/>
      <c r="J69" s="23"/>
      <c r="K69" s="23"/>
      <c r="L69" s="23"/>
      <c r="M69" s="24"/>
    </row>
    <row r="70" spans="1:13" ht="45" customHeight="1" x14ac:dyDescent="0.2">
      <c r="A70" s="41"/>
      <c r="B70" s="65"/>
      <c r="C70" s="10" t="str">
        <f>IF(AND(ISNUMBER(B70),ISNUMBER(K$19)),10^((K$18*G70)+K$19),"data incomplete")</f>
        <v>data incomplete</v>
      </c>
      <c r="D70" s="65"/>
      <c r="E70" s="11" t="str">
        <f>IF(AND(ISNUMBER(C70),ISNUMBER(D70)),C70-D70,"data incomplete")</f>
        <v>data incomplete</v>
      </c>
      <c r="F70" s="23"/>
      <c r="G70" s="29" t="e">
        <f t="shared" si="1"/>
        <v>#NUM!</v>
      </c>
      <c r="H70" s="23"/>
      <c r="I70" s="23"/>
      <c r="J70" s="23"/>
      <c r="K70" s="23"/>
      <c r="L70" s="23"/>
      <c r="M70" s="24"/>
    </row>
    <row r="71" spans="1:13" ht="45" customHeight="1" x14ac:dyDescent="0.2">
      <c r="A71" s="41"/>
      <c r="B71" s="65"/>
      <c r="C71" s="10" t="str">
        <f>IF(AND(ISNUMBER(B71),ISNUMBER(K$19)),10^((K$18*G71)+K$19),"data incomplete")</f>
        <v>data incomplete</v>
      </c>
      <c r="D71" s="65"/>
      <c r="E71" s="11" t="str">
        <f>IF(AND(ISNUMBER(C71),ISNUMBER(D71)),C71-D71,"data incomplete")</f>
        <v>data incomplete</v>
      </c>
      <c r="F71" s="23"/>
      <c r="G71" s="29" t="e">
        <f t="shared" si="1"/>
        <v>#NUM!</v>
      </c>
      <c r="H71" s="23"/>
      <c r="I71" s="23"/>
      <c r="J71" s="23"/>
      <c r="K71" s="23"/>
      <c r="L71" s="23"/>
      <c r="M71" s="24"/>
    </row>
    <row r="72" spans="1:13" ht="45" customHeight="1" x14ac:dyDescent="0.2">
      <c r="A72" s="41"/>
      <c r="B72" s="65"/>
      <c r="C72" s="10" t="str">
        <f>IF(AND(ISNUMBER(B72),ISNUMBER(K$19)),10^((K$18*G72)+K$19),"data incomplete")</f>
        <v>data incomplete</v>
      </c>
      <c r="D72" s="65"/>
      <c r="E72" s="11" t="str">
        <f>IF(AND(ISNUMBER(C72),ISNUMBER(D72)),C72-D72,"data incomplete")</f>
        <v>data incomplete</v>
      </c>
      <c r="F72" s="23"/>
      <c r="G72" s="29" t="e">
        <f t="shared" si="1"/>
        <v>#NUM!</v>
      </c>
      <c r="H72" s="23"/>
      <c r="I72" s="23"/>
      <c r="J72" s="23"/>
      <c r="K72" s="23"/>
      <c r="L72" s="23"/>
      <c r="M72" s="24"/>
    </row>
    <row r="73" spans="1:13" ht="45" customHeight="1" thickBot="1" x14ac:dyDescent="0.25">
      <c r="A73" s="42"/>
      <c r="B73" s="66"/>
      <c r="C73" s="12" t="str">
        <f>IF(AND(ISNUMBER(B73),ISNUMBER(K$19)),10^((K$18*G73)+K$19),"data incomplete")</f>
        <v>data incomplete</v>
      </c>
      <c r="D73" s="66"/>
      <c r="E73" s="13" t="str">
        <f>IF(AND(ISNUMBER(C73),ISNUMBER(D73)),C73-D73,"data incomplete")</f>
        <v>data incomplete</v>
      </c>
      <c r="F73" s="33"/>
      <c r="G73" s="34" t="e">
        <f t="shared" si="1"/>
        <v>#NUM!</v>
      </c>
      <c r="H73" s="33"/>
      <c r="I73" s="33"/>
      <c r="J73" s="33"/>
      <c r="K73" s="33"/>
      <c r="L73" s="33"/>
      <c r="M73" s="35"/>
    </row>
  </sheetData>
  <sheetProtection algorithmName="SHA-512" hashValue="52XnaA3JREf7DfLC3VVs+AYtY3aVThltfaHeNSxKRd5tHRVtlx0Q6GJhx7Ru9MGCRD4mUs8gPgJuVrCpkHonIg==" saltValue="JqvAuRXHRttKD73GKjzshA==" spinCount="100000" sheet="1" objects="1" scenarios="1"/>
  <mergeCells count="7">
    <mergeCell ref="A22:E22"/>
    <mergeCell ref="A5:B5"/>
    <mergeCell ref="A6:B6"/>
    <mergeCell ref="A7:B7"/>
    <mergeCell ref="A18:B18"/>
    <mergeCell ref="A19:B19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L'Heureux</dc:creator>
  <cp:lastModifiedBy>Sarah L'Heureux</cp:lastModifiedBy>
  <dcterms:created xsi:type="dcterms:W3CDTF">2024-10-10T18:24:06Z</dcterms:created>
  <dcterms:modified xsi:type="dcterms:W3CDTF">2024-11-05T19:18:15Z</dcterms:modified>
</cp:coreProperties>
</file>